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rozpočet 20-21-plneni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<sst xmlns="http://schemas.openxmlformats.org/spreadsheetml/2006/main" count="61" uniqueCount="61">
  <si>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Popis</t>
  </si>
  <si>
    <t>Plánovaný Příjem</t>
  </si>
  <si>
    <t>Plánovaný Výdaj</t>
  </si>
  <si>
    <t>Datum platby</t>
  </si>
  <si>
    <t>Převedeno z loňského roku</t>
  </si>
  <si>
    <t>Příspěvky</t>
  </si>
  <si>
    <t>Učebnice AJ - New Success</t>
  </si>
  <si>
    <t>Sociální fond</t>
  </si>
  <si>
    <t>Občerstvení u maturit</t>
  </si>
  <si>
    <t>Právní služby</t>
  </si>
  <si>
    <t>Bankovní poplatky</t>
  </si>
  <si>
    <t>Celkem</t>
  </si>
  <si>
    <t>J. Divoká: 120 sad po 150 Kč, pro 1. a 2. ročník</t>
  </si>
  <si>
    <t>Matematika pro SŠ - 6. díl, Stereometrie, pracovní sešit</t>
  </si>
  <si>
    <t>J. Divoká: 115 ks po 130 Kč, pro 3. ročník + 2.L</t>
  </si>
  <si>
    <t>Matematika pro SŠ - 4. díl, Funkce</t>
  </si>
  <si>
    <t>Matematika pro SŠ - 8. díl, Kombinatorika, pravděpodobnost, statistika</t>
  </si>
  <si>
    <t>J. Divoká: 120 ks po 130 Kč, pro 1. a 2. ročník</t>
  </si>
  <si>
    <t>J. Divoká: 105 ks po 130 Kč, pro 3. ročník</t>
  </si>
  <si>
    <t xml:space="preserve">Matematika pro SŠ - 7. díl, Analytická geometrie </t>
  </si>
  <si>
    <t>Matematika pro SŠ - 3. díl, Planimetrie, pracovní sešit, Didaktis</t>
  </si>
  <si>
    <t>J. Divoká: 105 ks po 130 Kč, pro 3. a 4. ročník</t>
  </si>
  <si>
    <t>Komise AJ: pro 1. ročníky pořizováno na začátku září dle aktuálního počtu žáků</t>
  </si>
  <si>
    <t>Kapesní slovníky ČJ/AJ AJ/ČJ</t>
  </si>
  <si>
    <t>Komise AJ: vhodné pro zapůjčení žákům u PP MZ a do výuky v počtu 60 ks (10 ks pro potřebu každého člena komise) (9 tisíc Kč)</t>
  </si>
  <si>
    <t>Český jazyk Pracovní sešity – Maturita 2021/2022 pro budoucí maturanty</t>
  </si>
  <si>
    <t>Komise CJL: pro budoucí maturanty</t>
  </si>
  <si>
    <t>Kopírka A3/scanner, barevná, laserová do 2. patra</t>
  </si>
  <si>
    <t>Odměny studentům za výsledky, reprezentaci a účast v soutěžích</t>
  </si>
  <si>
    <t>Audioknihy do školní knihovny?</t>
  </si>
  <si>
    <r>
      <t xml:space="preserve">Komise AJ: k využití pro žáky i učitele pro potřeby výuky; </t>
    </r>
    <r>
      <rPr>
        <sz val="10"/>
        <rFont val="Arial"/>
        <family val="2"/>
      </rPr>
      <t>tato položka bude ještě prověřena a detailněji diskutována se zástupci školy</t>
    </r>
  </si>
  <si>
    <t>možnosti financování maturitního plesu, nebo jeho alternativy v měnším počtu žáků budou ještě diskutovány s vedením školy</t>
  </si>
  <si>
    <t>Nepřišel žádný požadavek</t>
  </si>
  <si>
    <t xml:space="preserve">Příspěvek na maturitní ples nebo náhradní společenské setkání v menším počtu např. po třídách </t>
  </si>
  <si>
    <t>Účetní program Pohoda Lite</t>
  </si>
  <si>
    <t>Licence přenosná na 1 PC (pro aktuálního pokladníka Rady)
Následný udržovací poplatek 968 Kč/rok</t>
  </si>
  <si>
    <t>Poznámka při schalování rozpočtu 11/2020</t>
  </si>
  <si>
    <t>Další aktuální komentář</t>
  </si>
  <si>
    <t>Nestihlo se, navrhneme následujím školním roce</t>
  </si>
  <si>
    <t>faktura r. 2020  FP201100001 32 950 Kč a FP201100005 na 44 980 Kč</t>
  </si>
  <si>
    <t>Zůstatek</t>
  </si>
  <si>
    <t>výběr z BU a převod do pokladny</t>
  </si>
  <si>
    <t>pokladna k 31.8.2021</t>
  </si>
  <si>
    <t>banka k 31.8.2021</t>
  </si>
  <si>
    <t>platby v září_21 (ty je potřeba odečíst)</t>
  </si>
  <si>
    <t>Není třeba, konzultováno s vedením školy</t>
  </si>
  <si>
    <t>faktura r. 2021 FP 2100007</t>
  </si>
  <si>
    <t>faktura r. 2021 FP 210001</t>
  </si>
  <si>
    <r>
      <rPr>
        <sz val="10"/>
        <rFont val="Arial"/>
        <family val="2"/>
      </rPr>
      <t>faktury r. 2021 FP 2100002 šerpy 5 525 Kč + FP 2100003 večírek 54 200 Kč + FP 2100004 hudba 3 800 Kč + FP 210006 večírek 20 000 Kč.</t>
    </r>
    <r>
      <rPr>
        <sz val="10"/>
        <color indexed="10"/>
        <rFont val="Arial"/>
        <family val="2"/>
      </rPr>
      <t xml:space="preserve">                                </t>
    </r>
    <r>
      <rPr>
        <sz val="10"/>
        <color theme="1"/>
        <rFont val="Arial"/>
        <family val="2"/>
      </rPr>
      <t>Schhváleno on-line pro večírek 4.A,B,C a následně ještě pro 4.L</t>
    </r>
  </si>
  <si>
    <r>
      <rPr>
        <sz val="10"/>
        <rFont val="Arial"/>
        <family val="2"/>
      </rPr>
      <t>pokladnou PV2100001</t>
    </r>
    <r>
      <rPr>
        <sz val="10"/>
        <color theme="1"/>
        <rFont val="Arial"/>
        <family val="2"/>
      </rPr>
      <t>, navýšeno on-line hlasováním na 20000 (4000/třídu)</t>
    </r>
  </si>
  <si>
    <t>faktura r. 2021 FP 2100005 , jedná se o program Pohoda firmy Stormware. 
Pořizovací cena je 3980 Kč a roční udržovací poplatek činí 800 Kč (ceny bez DPH). 
Program podporuje také  homebanking, který umožňuje import výpisů do účetní evidence a jejich automatické zaúčtování. Schváleno on-line hlasováním</t>
  </si>
  <si>
    <t>ROZPOČET pro školní rok 2020/2021 - PLNĚNÍ</t>
  </si>
  <si>
    <t>září 2020-8/2021</t>
  </si>
  <si>
    <t>Skutečný stav čerpání do 31.8.2021</t>
  </si>
  <si>
    <t>Skutečný stav čerpání od 1.9.2021</t>
  </si>
  <si>
    <t>skutečný zůstatek pro školní rok 2021/2022</t>
  </si>
  <si>
    <t>Zůatatek</t>
  </si>
  <si>
    <t>celkem finanční prosředky k 31.8.2021</t>
  </si>
  <si>
    <t>Kontrola:</t>
  </si>
  <si>
    <t>1.9.2020-31.8.2021</t>
  </si>
  <si>
    <t>faktura r. 2021 FP 2100008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</si>
</sst>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#,##0.00\ &quot;Kč&quot;"/>
    <numFmt numFmtId="166" formatCode="#,##0\ &quot;Kč&quot;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4" fontId="0" fillId="0" borderId="10" xfId="34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4" fontId="0" fillId="0" borderId="10" xfId="34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right" wrapText="1"/>
    </xf>
    <xf numFmtId="166" fontId="0" fillId="0" borderId="10" xfId="34" applyNumberFormat="1" applyFont="1" applyBorder="1" applyAlignment="1">
      <alignment horizontal="right" wrapText="1"/>
    </xf>
    <xf numFmtId="166" fontId="0" fillId="0" borderId="10" xfId="34" applyNumberFormat="1" applyFont="1" applyBorder="1" applyAlignment="1">
      <alignment horizontal="right" vertical="center" wrapText="1"/>
    </xf>
    <xf numFmtId="166" fontId="0" fillId="0" borderId="10" xfId="34" applyNumberFormat="1" applyFont="1" applyBorder="1" applyAlignment="1">
      <alignment horizontal="right" vertical="center" wrapText="1"/>
    </xf>
    <xf numFmtId="166" fontId="43" fillId="0" borderId="10" xfId="34" applyNumberFormat="1" applyFont="1" applyBorder="1" applyAlignment="1">
      <alignment horizontal="right" vertical="center" wrapText="1"/>
    </xf>
    <xf numFmtId="166" fontId="0" fillId="0" borderId="10" xfId="34" applyNumberFormat="1" applyFont="1" applyFill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/>
    </xf>
    <xf numFmtId="0" fontId="44" fillId="0" borderId="15" xfId="0" applyFont="1" applyBorder="1" applyAlignment="1">
      <alignment horizontal="right" vertical="center" wrapText="1"/>
    </xf>
    <xf numFmtId="165" fontId="0" fillId="0" borderId="10" xfId="34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left" vertical="center" wrapText="1"/>
    </xf>
    <xf numFmtId="166" fontId="45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6" fontId="0" fillId="33" borderId="10" xfId="34" applyNumberFormat="1" applyFont="1" applyFill="1" applyBorder="1" applyAlignment="1">
      <alignment horizontal="right" vertical="center" wrapText="1"/>
    </xf>
    <xf numFmtId="165" fontId="44" fillId="0" borderId="10" xfId="0" applyNumberFormat="1" applyFont="1" applyFill="1" applyBorder="1" applyAlignment="1">
      <alignment horizontal="right" vertical="center"/>
    </xf>
    <xf numFmtId="165" fontId="44" fillId="34" borderId="10" xfId="0" applyNumberFormat="1" applyFont="1" applyFill="1" applyBorder="1" applyAlignment="1">
      <alignment horizontal="right" vertical="center"/>
    </xf>
    <xf numFmtId="165" fontId="44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166" fontId="0" fillId="0" borderId="10" xfId="34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left" vertical="center" wrapText="1"/>
    </xf>
    <xf numFmtId="166" fontId="0" fillId="33" borderId="16" xfId="34" applyNumberFormat="1" applyFont="1" applyFill="1" applyBorder="1" applyAlignment="1">
      <alignment vertical="center" wrapText="1"/>
    </xf>
    <xf numFmtId="166" fontId="0" fillId="33" borderId="17" xfId="34" applyNumberFormat="1" applyFont="1" applyFill="1" applyBorder="1" applyAlignment="1">
      <alignment vertical="center" wrapText="1"/>
    </xf>
    <xf numFmtId="166" fontId="0" fillId="33" borderId="18" xfId="34" applyNumberFormat="1" applyFont="1" applyFill="1" applyBorder="1" applyAlignment="1">
      <alignment vertical="center" wrapText="1"/>
    </xf>
    <xf numFmtId="166" fontId="0" fillId="33" borderId="10" xfId="34" applyNumberFormat="1" applyFont="1" applyFill="1" applyBorder="1" applyAlignment="1">
      <alignment horizontal="center" vertical="center" wrapText="1"/>
    </xf>
    <xf numFmtId="165" fontId="44" fillId="35" borderId="15" xfId="0" applyNumberFormat="1" applyFont="1" applyFill="1" applyBorder="1" applyAlignment="1">
      <alignment horizontal="right" vertical="center"/>
    </xf>
    <xf numFmtId="4" fontId="0" fillId="0" borderId="16" xfId="34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/>
    </xf>
    <xf numFmtId="4" fontId="44" fillId="0" borderId="15" xfId="0" applyNumberFormat="1" applyFont="1" applyFill="1" applyBorder="1" applyAlignment="1">
      <alignment horizontal="right" vertical="center"/>
    </xf>
    <xf numFmtId="166" fontId="0" fillId="0" borderId="16" xfId="34" applyNumberFormat="1" applyFont="1" applyFill="1" applyBorder="1" applyAlignment="1">
      <alignment vertical="center" wrapText="1"/>
    </xf>
    <xf numFmtId="166" fontId="0" fillId="0" borderId="17" xfId="34" applyNumberFormat="1" applyFont="1" applyFill="1" applyBorder="1" applyAlignment="1">
      <alignment vertical="center" wrapText="1"/>
    </xf>
    <xf numFmtId="166" fontId="0" fillId="0" borderId="18" xfId="34" applyNumberFormat="1" applyFont="1" applyFill="1" applyBorder="1" applyAlignment="1">
      <alignment vertical="center" wrapText="1"/>
    </xf>
    <xf numFmtId="166" fontId="0" fillId="0" borderId="10" xfId="34" applyNumberFormat="1" applyFont="1" applyFill="1" applyBorder="1" applyAlignment="1">
      <alignment horizontal="center" vertical="center" wrapText="1"/>
    </xf>
    <xf numFmtId="166" fontId="0" fillId="36" borderId="10" xfId="34" applyNumberFormat="1" applyFont="1" applyFill="1" applyBorder="1" applyAlignment="1">
      <alignment horizontal="right" vertical="center" wrapText="1"/>
    </xf>
    <xf numFmtId="165" fontId="44" fillId="37" borderId="15" xfId="0" applyNumberFormat="1" applyFont="1" applyFill="1" applyBorder="1" applyAlignment="1">
      <alignment horizontal="right" vertical="center"/>
    </xf>
    <xf numFmtId="4" fontId="0" fillId="37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4" fontId="44" fillId="0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7" fillId="0" borderId="19" xfId="0" applyFont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46" fillId="0" borderId="19" xfId="0" applyFont="1" applyBorder="1" applyAlignment="1">
      <alignment vertical="center" wrapText="1"/>
    </xf>
    <xf numFmtId="0" fontId="27" fillId="38" borderId="20" xfId="0" applyFont="1" applyFill="1" applyBorder="1" applyAlignment="1">
      <alignment horizontal="center" wrapText="1"/>
    </xf>
    <xf numFmtId="0" fontId="27" fillId="38" borderId="21" xfId="0" applyFont="1" applyFill="1" applyBorder="1" applyAlignment="1">
      <alignment horizontal="center" wrapText="1"/>
    </xf>
    <xf numFmtId="4" fontId="27" fillId="38" borderId="21" xfId="0" applyNumberFormat="1" applyFont="1" applyFill="1" applyBorder="1" applyAlignment="1">
      <alignment horizontal="center" wrapText="1"/>
    </xf>
    <xf numFmtId="0" fontId="27" fillId="38" borderId="22" xfId="0" applyFont="1" applyFill="1" applyBorder="1" applyAlignment="1">
      <alignment horizontal="center" wrapText="1"/>
    </xf>
    <xf numFmtId="0" fontId="27" fillId="38" borderId="19" xfId="0" applyFont="1" applyFill="1" applyBorder="1" applyAlignment="1">
      <alignment horizontal="center" wrapText="1"/>
    </xf>
    <xf numFmtId="165" fontId="0" fillId="0" borderId="10" xfId="34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49.57421875" style="0" customWidth="1"/>
    <col min="2" max="4" width="13.140625" style="0" bestFit="1" customWidth="1"/>
    <col min="5" max="5" width="13.140625" style="0" customWidth="1"/>
    <col min="6" max="6" width="13.140625" style="34" customWidth="1"/>
    <col min="7" max="7" width="19.7109375" style="54" customWidth="1"/>
    <col min="8" max="8" width="43.00390625" style="0" customWidth="1"/>
    <col min="9" max="9" width="76.7109375" style="0" customWidth="1"/>
  </cols>
  <sheetData>
    <row r="1" ht="18.75">
      <c r="A1" s="1" t="s">
        <v>51</v>
      </c>
    </row>
    <row r="2" ht="13.5" thickBot="1">
      <c r="A2" t="s">
        <v>59</v>
      </c>
    </row>
    <row r="3" spans="1:9" ht="45">
      <c r="A3" s="72" t="s">
        <v>0</v>
      </c>
      <c r="B3" s="73" t="s">
        <v>1</v>
      </c>
      <c r="C3" s="73" t="s">
        <v>2</v>
      </c>
      <c r="D3" s="73" t="s">
        <v>53</v>
      </c>
      <c r="E3" s="73" t="s">
        <v>54</v>
      </c>
      <c r="F3" s="74" t="s">
        <v>56</v>
      </c>
      <c r="G3" s="73" t="s">
        <v>3</v>
      </c>
      <c r="H3" s="75" t="s">
        <v>36</v>
      </c>
      <c r="I3" s="76" t="s">
        <v>37</v>
      </c>
    </row>
    <row r="4" spans="1:9" ht="12.75">
      <c r="A4" s="7" t="s">
        <v>4</v>
      </c>
      <c r="B4" s="26">
        <v>155853.87</v>
      </c>
      <c r="C4" s="18"/>
      <c r="D4" s="4"/>
      <c r="E4" s="4"/>
      <c r="F4" s="4">
        <f>B4</f>
        <v>155853.87</v>
      </c>
      <c r="G4" s="2"/>
      <c r="H4" s="8"/>
      <c r="I4" s="62"/>
    </row>
    <row r="5" spans="1:9" ht="12.75">
      <c r="A5" s="9" t="s">
        <v>5</v>
      </c>
      <c r="B5" s="35">
        <v>281500</v>
      </c>
      <c r="C5" s="19"/>
      <c r="D5" s="3"/>
      <c r="E5" s="3"/>
      <c r="F5" s="3">
        <f>F4+B5</f>
        <v>437353.87</v>
      </c>
      <c r="G5" s="55"/>
      <c r="H5" s="10"/>
      <c r="I5" s="63"/>
    </row>
    <row r="6" spans="1:9" ht="25.5">
      <c r="A6" s="11" t="s">
        <v>20</v>
      </c>
      <c r="B6" s="20"/>
      <c r="C6" s="21">
        <f>120*150</f>
        <v>18000</v>
      </c>
      <c r="D6" s="37">
        <v>32950</v>
      </c>
      <c r="E6" s="45"/>
      <c r="F6" s="42">
        <f>F5+B6-D6-E6</f>
        <v>404403.87</v>
      </c>
      <c r="G6" s="56">
        <v>44186</v>
      </c>
      <c r="H6" s="13" t="s">
        <v>12</v>
      </c>
      <c r="I6" s="79" t="s">
        <v>39</v>
      </c>
    </row>
    <row r="7" spans="1:9" ht="12.75">
      <c r="A7" s="11" t="s">
        <v>13</v>
      </c>
      <c r="B7" s="20"/>
      <c r="C7" s="21">
        <f>115*130</f>
        <v>14950</v>
      </c>
      <c r="D7" s="38"/>
      <c r="E7" s="46"/>
      <c r="F7" s="42">
        <f aca="true" t="shared" si="0" ref="F7:F25">F6+B7-D7-E7</f>
        <v>404403.87</v>
      </c>
      <c r="G7" s="56"/>
      <c r="H7" s="13" t="s">
        <v>14</v>
      </c>
      <c r="I7" s="80"/>
    </row>
    <row r="8" spans="1:9" ht="12.75">
      <c r="A8" s="11" t="s">
        <v>15</v>
      </c>
      <c r="B8" s="20"/>
      <c r="C8" s="21">
        <f>120*130</f>
        <v>15600</v>
      </c>
      <c r="D8" s="38"/>
      <c r="E8" s="46"/>
      <c r="F8" s="42">
        <f t="shared" si="0"/>
        <v>404403.87</v>
      </c>
      <c r="G8" s="56"/>
      <c r="H8" s="13" t="s">
        <v>17</v>
      </c>
      <c r="I8" s="80"/>
    </row>
    <row r="9" spans="1:9" ht="25.5">
      <c r="A9" s="11" t="s">
        <v>16</v>
      </c>
      <c r="B9" s="20"/>
      <c r="C9" s="21">
        <f>105*130</f>
        <v>13650</v>
      </c>
      <c r="D9" s="38">
        <v>44980</v>
      </c>
      <c r="E9" s="46"/>
      <c r="F9" s="42">
        <f t="shared" si="0"/>
        <v>359423.87</v>
      </c>
      <c r="G9" s="56">
        <v>44180</v>
      </c>
      <c r="H9" s="13" t="s">
        <v>18</v>
      </c>
      <c r="I9" s="80"/>
    </row>
    <row r="10" spans="1:9" ht="12.75">
      <c r="A10" s="11" t="s">
        <v>19</v>
      </c>
      <c r="B10" s="20"/>
      <c r="C10" s="21">
        <f>105*130</f>
        <v>13650</v>
      </c>
      <c r="D10" s="39"/>
      <c r="E10" s="47"/>
      <c r="F10" s="42">
        <f t="shared" si="0"/>
        <v>359423.87</v>
      </c>
      <c r="G10" s="56"/>
      <c r="H10" s="13" t="s">
        <v>21</v>
      </c>
      <c r="I10" s="81"/>
    </row>
    <row r="11" spans="1:9" ht="25.5">
      <c r="A11" s="11" t="s">
        <v>6</v>
      </c>
      <c r="B11" s="20"/>
      <c r="C11" s="21">
        <v>60000</v>
      </c>
      <c r="D11" s="23"/>
      <c r="E11" s="49">
        <v>56322</v>
      </c>
      <c r="F11" s="42">
        <f t="shared" si="0"/>
        <v>303101.87</v>
      </c>
      <c r="G11" s="61">
        <v>44462</v>
      </c>
      <c r="H11" s="13" t="s">
        <v>22</v>
      </c>
      <c r="I11" s="64" t="s">
        <v>46</v>
      </c>
    </row>
    <row r="12" spans="1:9" ht="38.25">
      <c r="A12" s="11" t="s">
        <v>27</v>
      </c>
      <c r="B12" s="20"/>
      <c r="C12" s="22"/>
      <c r="D12" s="77"/>
      <c r="E12" s="12"/>
      <c r="F12" s="42">
        <f t="shared" si="0"/>
        <v>303101.87</v>
      </c>
      <c r="G12" s="56"/>
      <c r="H12" s="27" t="s">
        <v>30</v>
      </c>
      <c r="I12" s="65" t="s">
        <v>45</v>
      </c>
    </row>
    <row r="13" spans="1:9" ht="38.25">
      <c r="A13" s="11" t="s">
        <v>23</v>
      </c>
      <c r="B13" s="20"/>
      <c r="C13" s="21">
        <v>9000</v>
      </c>
      <c r="D13" s="30">
        <v>7629</v>
      </c>
      <c r="E13" s="23"/>
      <c r="F13" s="42">
        <f t="shared" si="0"/>
        <v>295472.87</v>
      </c>
      <c r="G13" s="57">
        <v>44300</v>
      </c>
      <c r="H13" s="27" t="s">
        <v>24</v>
      </c>
      <c r="I13" s="66" t="s">
        <v>47</v>
      </c>
    </row>
    <row r="14" spans="1:9" ht="25.5">
      <c r="A14" s="11" t="s">
        <v>25</v>
      </c>
      <c r="B14" s="20"/>
      <c r="C14" s="21">
        <v>20000</v>
      </c>
      <c r="D14" s="23"/>
      <c r="E14" s="49">
        <v>16110</v>
      </c>
      <c r="F14" s="42">
        <f t="shared" si="0"/>
        <v>279362.87</v>
      </c>
      <c r="G14" s="61">
        <v>44475</v>
      </c>
      <c r="H14" s="27" t="s">
        <v>26</v>
      </c>
      <c r="I14" s="78" t="s">
        <v>60</v>
      </c>
    </row>
    <row r="15" spans="1:9" ht="38.25" customHeight="1">
      <c r="A15" s="82" t="s">
        <v>33</v>
      </c>
      <c r="B15" s="20"/>
      <c r="C15" s="23"/>
      <c r="D15" s="40">
        <v>5525</v>
      </c>
      <c r="E15" s="48"/>
      <c r="F15" s="42">
        <f t="shared" si="0"/>
        <v>273837.87</v>
      </c>
      <c r="G15" s="56">
        <v>44368</v>
      </c>
      <c r="H15" s="84" t="s">
        <v>31</v>
      </c>
      <c r="I15" s="87" t="s">
        <v>48</v>
      </c>
    </row>
    <row r="16" spans="1:9" ht="12.75">
      <c r="A16" s="83"/>
      <c r="B16" s="20"/>
      <c r="C16" s="23"/>
      <c r="D16" s="40">
        <v>54200</v>
      </c>
      <c r="E16" s="48"/>
      <c r="F16" s="42">
        <f t="shared" si="0"/>
        <v>219637.87</v>
      </c>
      <c r="G16" s="56">
        <v>44372</v>
      </c>
      <c r="H16" s="85"/>
      <c r="I16" s="88"/>
    </row>
    <row r="17" spans="1:9" ht="12.75">
      <c r="A17" s="83"/>
      <c r="B17" s="20"/>
      <c r="C17" s="23"/>
      <c r="D17" s="40">
        <v>3800</v>
      </c>
      <c r="E17" s="48"/>
      <c r="F17" s="42">
        <f t="shared" si="0"/>
        <v>215837.87</v>
      </c>
      <c r="G17" s="56">
        <v>44372</v>
      </c>
      <c r="H17" s="85"/>
      <c r="I17" s="88"/>
    </row>
    <row r="18" spans="1:9" ht="12.75">
      <c r="A18" s="83"/>
      <c r="B18" s="20"/>
      <c r="C18" s="23"/>
      <c r="D18" s="40">
        <v>20000</v>
      </c>
      <c r="E18" s="48"/>
      <c r="F18" s="42">
        <f t="shared" si="0"/>
        <v>195837.87</v>
      </c>
      <c r="G18" s="56">
        <v>44385</v>
      </c>
      <c r="H18" s="86"/>
      <c r="I18" s="89"/>
    </row>
    <row r="19" spans="1:9" ht="12.75">
      <c r="A19" s="11" t="s">
        <v>7</v>
      </c>
      <c r="B19" s="20"/>
      <c r="C19" s="23">
        <v>15000</v>
      </c>
      <c r="D19" s="77">
        <v>0</v>
      </c>
      <c r="E19" s="14"/>
      <c r="F19" s="42">
        <f t="shared" si="0"/>
        <v>195837.87</v>
      </c>
      <c r="G19" s="56"/>
      <c r="H19" s="27"/>
      <c r="I19" s="67" t="s">
        <v>32</v>
      </c>
    </row>
    <row r="20" spans="1:9" ht="25.5">
      <c r="A20" s="11" t="s">
        <v>28</v>
      </c>
      <c r="B20" s="20"/>
      <c r="C20" s="23">
        <v>50000</v>
      </c>
      <c r="D20" s="30">
        <v>46000</v>
      </c>
      <c r="E20" s="23"/>
      <c r="F20" s="42">
        <f t="shared" si="0"/>
        <v>149837.87</v>
      </c>
      <c r="G20" s="56">
        <v>44357</v>
      </c>
      <c r="H20" s="27"/>
      <c r="I20" s="64" t="s">
        <v>41</v>
      </c>
    </row>
    <row r="21" spans="1:9" ht="12.75">
      <c r="A21" s="11" t="s">
        <v>8</v>
      </c>
      <c r="B21" s="20"/>
      <c r="C21" s="23">
        <v>16000</v>
      </c>
      <c r="D21" s="30">
        <f>20000-1307</f>
        <v>18693</v>
      </c>
      <c r="E21" s="23"/>
      <c r="F21" s="42">
        <f t="shared" si="0"/>
        <v>131144.87</v>
      </c>
      <c r="G21" s="56">
        <v>44357</v>
      </c>
      <c r="H21" s="27"/>
      <c r="I21" s="68" t="s">
        <v>49</v>
      </c>
    </row>
    <row r="22" spans="1:9" ht="12.75">
      <c r="A22" s="11" t="s">
        <v>9</v>
      </c>
      <c r="B22" s="20"/>
      <c r="C22" s="21">
        <v>2000</v>
      </c>
      <c r="D22" s="77">
        <v>0</v>
      </c>
      <c r="E22" s="14"/>
      <c r="F22" s="42">
        <f t="shared" si="0"/>
        <v>131144.87</v>
      </c>
      <c r="G22" s="56"/>
      <c r="H22" s="13"/>
      <c r="I22" s="68"/>
    </row>
    <row r="23" spans="1:9" ht="49.5" customHeight="1">
      <c r="A23" s="11" t="s">
        <v>10</v>
      </c>
      <c r="B23" s="20"/>
      <c r="C23" s="24">
        <v>1100</v>
      </c>
      <c r="D23" s="30">
        <v>1539</v>
      </c>
      <c r="E23" s="23"/>
      <c r="F23" s="42">
        <f t="shared" si="0"/>
        <v>129605.87</v>
      </c>
      <c r="G23" s="56" t="s">
        <v>52</v>
      </c>
      <c r="H23" s="13"/>
      <c r="I23" s="69"/>
    </row>
    <row r="24" spans="1:9" ht="12.75">
      <c r="A24" s="11" t="s">
        <v>29</v>
      </c>
      <c r="B24" s="20"/>
      <c r="C24" s="24"/>
      <c r="D24" s="14"/>
      <c r="E24" s="14"/>
      <c r="F24" s="42">
        <f t="shared" si="0"/>
        <v>129605.87</v>
      </c>
      <c r="G24" s="56"/>
      <c r="H24" s="13"/>
      <c r="I24" s="70" t="s">
        <v>38</v>
      </c>
    </row>
    <row r="25" spans="1:9" ht="48">
      <c r="A25" s="36" t="s">
        <v>34</v>
      </c>
      <c r="B25" s="22"/>
      <c r="C25" s="28"/>
      <c r="D25" s="30">
        <v>4816</v>
      </c>
      <c r="E25" s="23"/>
      <c r="F25" s="42">
        <f t="shared" si="0"/>
        <v>124789.87</v>
      </c>
      <c r="G25" s="58">
        <v>44403</v>
      </c>
      <c r="H25" s="13" t="s">
        <v>35</v>
      </c>
      <c r="I25" s="71" t="s">
        <v>50</v>
      </c>
    </row>
    <row r="26" spans="1:8" ht="15">
      <c r="A26" s="15" t="s">
        <v>11</v>
      </c>
      <c r="B26" s="31">
        <f>SUM(B4:B24)</f>
        <v>437353.87</v>
      </c>
      <c r="C26" s="31">
        <f>SUM(C6:C25)</f>
        <v>248950</v>
      </c>
      <c r="D26" s="32">
        <f>SUM(D6:D25)</f>
        <v>240132</v>
      </c>
      <c r="E26" s="32">
        <f>SUM(E4:E25)</f>
        <v>72432</v>
      </c>
      <c r="F26" s="43"/>
      <c r="G26" s="56"/>
      <c r="H26" s="13"/>
    </row>
    <row r="27" spans="1:8" ht="15.75" thickBot="1">
      <c r="A27" s="16" t="s">
        <v>40</v>
      </c>
      <c r="B27" s="25"/>
      <c r="C27" s="33"/>
      <c r="D27" s="50">
        <f>B26-D26</f>
        <v>197221.87</v>
      </c>
      <c r="E27" s="41">
        <f>D27-E26</f>
        <v>124789.87</v>
      </c>
      <c r="F27" s="44"/>
      <c r="G27" s="59"/>
      <c r="H27" s="17"/>
    </row>
    <row r="28" spans="1:2" ht="12.75">
      <c r="A28" s="5"/>
      <c r="B28" s="6"/>
    </row>
    <row r="29" spans="2:7" ht="12.75">
      <c r="B29" s="29"/>
      <c r="D29" t="s">
        <v>58</v>
      </c>
      <c r="E29" s="34">
        <v>182363.87</v>
      </c>
      <c r="F29" t="s">
        <v>43</v>
      </c>
      <c r="G29" s="60"/>
    </row>
    <row r="30" spans="5:7" ht="12.75">
      <c r="E30" s="34">
        <v>14858</v>
      </c>
      <c r="F30" t="s">
        <v>42</v>
      </c>
      <c r="G30" s="60"/>
    </row>
    <row r="31" spans="5:6" ht="12.75">
      <c r="E31" s="51">
        <f>SUM(E29:E30)</f>
        <v>197221.87</v>
      </c>
      <c r="F31" t="s">
        <v>57</v>
      </c>
    </row>
    <row r="32" spans="5:6" ht="12.75">
      <c r="E32" s="52">
        <v>-72432</v>
      </c>
      <c r="F32" t="s">
        <v>44</v>
      </c>
    </row>
    <row r="33" spans="5:6" ht="12.75">
      <c r="E33" s="53">
        <f>E31+E32</f>
        <v>124789.87</v>
      </c>
      <c r="F33" t="s">
        <v>55</v>
      </c>
    </row>
  </sheetData>
  <sheetProtection/>
  <mergeCells count="4">
    <mergeCell ref="I6:I10"/>
    <mergeCell ref="A15:A18"/>
    <mergeCell ref="H15:H18"/>
    <mergeCell ref="I15:I18"/>
  </mergeCells>
  <printOptions/>
  <pageMargins left="0.11811023622047245" right="0.11811023622047245" top="0.1968503937007874" bottom="0.1968503937007874" header="0.11811023622047245" footer="0.11811023622047245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Chalupa Petr</dc:creator>
  <cp:keywords/>
  <dc:description/>
  <cp:lastModifiedBy>Petr Matiasovits</cp:lastModifiedBy>
  <cp:lastPrinted>2021-11-11T07:20:59Z</cp:lastPrinted>
  <dcterms:created xsi:type="dcterms:W3CDTF">2020-11-23T17:24:22Z</dcterms:created>
  <dcterms:modified xsi:type="dcterms:W3CDTF">2021-11-11T07:25:16Z</dcterms:modified>
  <cp:category/>
  <cp:version/>
  <cp:contentType/>
  <cp:contentStatus/>
</cp:coreProperties>
</file>